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87\"/>
    </mc:Choice>
  </mc:AlternateContent>
  <xr:revisionPtr revIDLastSave="0" documentId="13_ncr:1_{24E1FEA7-D534-4820-B0FF-89A3D06A95EA}" xr6:coauthVersionLast="47" xr6:coauthVersionMax="47" xr10:uidLastSave="{00000000-0000-0000-0000-000000000000}"/>
  <bookViews>
    <workbookView xWindow="348" yWindow="1788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<sst xmlns="http://schemas.openxmlformats.org/spreadsheetml/2006/main" count="351" uniqueCount="158">
  <si>
    <t>СВОДКА ЗАТРАТ</t>
  </si>
  <si>
    <t>P_0487</t>
  </si>
  <si>
    <t>(идентификатор инвестиционного проекта)</t>
  </si>
  <si>
    <t>Реконструкция КЛ-0,4 кВ от ТП-52Октябрьск до щитка ДК Железнодорожник (протяженностью 0,03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</si>
  <si>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</si>
  <si>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</si>
  <si>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</si>
  <si>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</si>
  <si>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</si>
  <si>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</si>
  <si>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</si>
  <si>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</si>
  <si>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</si>
  <si>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</si>
  <si>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</si>
  <si>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</si>
  <si>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</si>
  <si>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</si>
  <si>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</si>
  <si>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</si>
  <si>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</si>
  <si>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</si>
  <si>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</si>
  <si>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</si>
  <si>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</si>
  <si>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</si>
  <si>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</si>
  <si>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</si>
  <si>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</si>
  <si>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</si>
  <si>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</si>
  <si>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</si>
  <si>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</si>
  <si>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</si>
  <si>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</si>
  <si>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</si>
  <si>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</si>
  <si>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</si>
  <si>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</si>
  <si>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</si>
  <si>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</si>
  <si>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</si>
  <si>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</si>
  <si>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</si>
  <si>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</si>
  <si>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</si>
  <si>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</si>
  <si>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</si>
  <si>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</si>
  <si>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</si>
  <si>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</si>
  <si>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</si>
  <si>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</si>
  <si>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</si>
  <si>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</si>
  <si>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</si>
  <si>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</si>
  <si>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</si>
  <si>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</si>
  <si>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</si>
  <si>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</si>
  <si>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</si>
  <si>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</si>
  <si>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</si>
  <si>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</si>
  <si>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</si>
  <si>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</si>
  <si>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</si>
  <si>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</si>
  <si>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</si>
  <si>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</si>
  <si>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</si>
  <si>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</si>
  <si>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</si>
  <si>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</si>
  <si>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</si>
  <si>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</si>
  <si>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</si>
  <si>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</si>
  <si>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</si>
  <si>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</si>
  <si>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</si>
  <si>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</si>
  <si>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</si>
  <si>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</si>
  <si>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</si>
  <si>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</si>
  <si>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</si>
  <si>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</si>
  <si>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</si>
  <si>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</si>
  <si>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</si>
  <si>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</si>
  <si>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</si>
  <si>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</si>
  <si>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</si>
  <si>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</si>
  <si>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</si>
  <si>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</si>
  <si>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</si>
  <si>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</si>
  <si>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</si>
  <si>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</si>
  <si>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</si>
  <si>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</si>
  <si>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</si>
  <si>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</si>
  <si>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</si>
  <si>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</si>
  <si>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</si>
  <si>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</si>
  <si>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</si>
  <si>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</si>
  <si>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</si>
  <si>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</si>
  <si>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</si>
  <si>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</si>
  <si>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</si>
  <si>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</si>
  <si>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</si>
  <si>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</si>
  <si>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</si>
  <si>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</si>
  <si>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</si>
  <si>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</si>
  <si>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</si>
  <si>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</si>
  <si>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</si>
  <si>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</si>
  <si>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</si>
  <si>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</si>
  <si>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</si>
  <si>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27-09-01</t>
  </si>
  <si>
    <t>ОСР 518-09-01</t>
  </si>
  <si>
    <t>ГНБ трубой 110</t>
  </si>
  <si>
    <t>"Реконструкция КЛ-0,4 кВ от КТП Сок 306/250кВА" Красноярский район Самарская область</t>
  </si>
  <si>
    <t>ОСР 27-12-01</t>
  </si>
  <si>
    <t>ОСР 518-02-01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</si>
  <si>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</si>
  <si>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</si>
  <si>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</si>
  <si>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</si>
  <si>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</si>
  <si>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</si>
  <si>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</si>
  <si>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</si>
  <si>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</si>
  <si>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</si>
  <si>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</si>
  <si>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</si>
  <si>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силовой с алюминиевыми жилами АПвПг 3х50мк</t>
  </si>
  <si>
    <t>ФСБЦ-21.1.07.02-1158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</si>
  <si>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</si>
  <si>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</si>
  <si>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</si>
  <si>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</si>
  <si>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</si>
  <si>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ФСБЦ-24.3.02.02-0004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</si>
</sst>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1"/>
      <name val="Arial"/>
      <charset val="13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</cellStyleXfs>
  <cellXfs count="111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2" fillId="0" borderId="0" xfId="4"/>
    <xf numFmtId="172" fontId="10" fillId="0" borderId="0" xfId="0" applyNumberFormat="1" applyFont="1" applyAlignment="1">
      <alignment horizontal="left" vertical="center"/>
    </xf>
    <xf numFmtId="0" fontId="14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4" fillId="0" borderId="1" xfId="3" applyFont="1" applyBorder="1" applyAlignment="1">
      <alignment horizontal="left" vertical="center" wrapText="1"/>
    </xf>
    <xf numFmtId="168" fontId="14" fillId="0" borderId="1" xfId="3" applyNumberFormat="1" applyFont="1" applyBorder="1" applyAlignment="1">
      <alignment horizontal="center" vertical="center" wrapText="1"/>
    </xf>
    <xf numFmtId="49" fontId="14" fillId="0" borderId="1" xfId="3" applyNumberFormat="1" applyFont="1" applyBorder="1" applyAlignment="1">
      <alignment horizontal="center" vertical="center" wrapText="1"/>
    </xf>
    <xf numFmtId="173" fontId="14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4" fillId="2" borderId="0" xfId="4" applyFont="1" applyFill="1" applyAlignment="1">
      <alignment horizontal="center" vertical="center" wrapText="1"/>
    </xf>
    <xf numFmtId="0" fontId="14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4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4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4" fillId="2" borderId="0" xfId="3" applyFont="1" applyFill="1" applyAlignment="1">
      <alignment horizontal="right" vertical="center"/>
    </xf>
    <xf numFmtId="173" fontId="8" fillId="0" borderId="0" xfId="5" applyNumberFormat="1" applyFont="1" applyAlignment="1">
      <alignment vertical="center"/>
    </xf>
    <xf numFmtId="177" fontId="16" fillId="0" borderId="0" xfId="5" applyNumberFormat="1" applyFont="1" applyAlignment="1">
      <alignment vertical="center"/>
    </xf>
    <xf numFmtId="2" fontId="12" fillId="3" borderId="0" xfId="4" applyNumberFormat="1" applyFill="1"/>
    <xf numFmtId="0" fontId="14" fillId="0" borderId="1" xfId="1" applyNumberFormat="1" applyFont="1" applyFill="1" applyBorder="1" applyAlignment="1">
      <alignment vertical="center" wrapText="1"/>
    </xf>
    <xf numFmtId="170" fontId="16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4" fillId="0" borderId="1" xfId="1" applyFont="1" applyFill="1" applyBorder="1" applyAlignment="1">
      <alignment horizontal="center" vertical="center" wrapText="1"/>
    </xf>
    <xf numFmtId="176" fontId="14" fillId="0" borderId="1" xfId="1" applyNumberFormat="1" applyFont="1" applyFill="1" applyBorder="1" applyAlignment="1">
      <alignment horizontal="center" vertical="center" wrapText="1"/>
    </xf>
    <xf numFmtId="0" fontId="8" fillId="0" borderId="0" xfId="5" applyFont="1" applyAlignment="1">
      <alignment vertical="center"/>
    </xf>
    <xf numFmtId="0" fontId="16" fillId="0" borderId="0" xfId="5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4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4" fillId="2" borderId="0" xfId="4" applyNumberFormat="1" applyFont="1" applyFill="1" applyAlignment="1">
      <alignment horizontal="center" vertical="center"/>
    </xf>
    <xf numFmtId="164" fontId="14" fillId="2" borderId="0" xfId="1" applyFont="1" applyFill="1" applyAlignment="1">
      <alignment horizontal="center" vertical="center"/>
    </xf>
    <xf numFmtId="179" fontId="14" fillId="2" borderId="0" xfId="1" applyNumberFormat="1" applyFont="1" applyFill="1" applyAlignment="1">
      <alignment horizontal="center" vertical="center"/>
    </xf>
    <xf numFmtId="178" fontId="8" fillId="0" borderId="0" xfId="5" applyNumberFormat="1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5" fillId="0" borderId="1" xfId="1" applyNumberFormat="1" applyFont="1" applyFill="1" applyBorder="1" applyAlignment="1">
      <alignment horizontal="left" vertical="center" wrapText="1" indent="18"/>
    </xf>
  </cellXfs>
  <cellStyles count="6">
    <cellStyle name="Normal" xfId="3" xr:uid="{00000000-0005-0000-0000-000031000000}"/>
    <cellStyle name="Обычный" xfId="0" builtinId="0"/>
    <cellStyle name="Обычный 2" xfId="4" xr:uid="{00000000-0005-0000-0000-000032000000}"/>
    <cellStyle name="Обычный 2 2" xfId="5" xr:uid="{00000000-0005-0000-0000-000033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24" zoomScale="90" zoomScaleNormal="90" workbookViewId="0">
      <selection activeCell="C46" sqref="C46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8.109375" customWidth="1"/>
    <col min="7" max="9" width="1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50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9" t="s">
        <v>0</v>
      </c>
      <c r="B12" s="89"/>
      <c r="C12" s="89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90" t="s">
        <v>1</v>
      </c>
      <c r="B16" s="90"/>
      <c r="C16" s="90"/>
    </row>
    <row r="17" spans="1:9" ht="16.2" customHeight="1">
      <c r="A17" s="91" t="s">
        <v>2</v>
      </c>
      <c r="B17" s="91"/>
      <c r="C17" s="91"/>
    </row>
    <row r="18" spans="1:9" ht="16.2" customHeight="1">
      <c r="A18" s="24"/>
      <c r="B18" s="24"/>
      <c r="C18" s="24"/>
    </row>
    <row r="19" spans="1:9" ht="72" customHeight="1">
      <c r="A19" s="92" t="s">
        <v>3</v>
      </c>
      <c r="B19" s="92"/>
      <c r="C19" s="92"/>
    </row>
    <row r="20" spans="1:9" ht="16.2" customHeight="1">
      <c r="A20" s="91" t="s">
        <v>4</v>
      </c>
      <c r="B20" s="91"/>
      <c r="C20" s="91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1" t="s">
        <v>5</v>
      </c>
      <c r="B23" s="51" t="s">
        <v>6</v>
      </c>
      <c r="C23" s="51" t="s">
        <v>7</v>
      </c>
      <c r="D23" s="52"/>
      <c r="E23" s="52"/>
      <c r="F23" s="52"/>
      <c r="G23" s="53"/>
      <c r="H23" s="53"/>
      <c r="I23" s="53"/>
    </row>
    <row r="24" spans="1:9" ht="16.2" customHeight="1">
      <c r="A24" s="51">
        <v>1</v>
      </c>
      <c r="B24" s="51">
        <v>2</v>
      </c>
      <c r="C24" s="51">
        <v>3</v>
      </c>
      <c r="D24" s="52"/>
      <c r="E24" s="52"/>
      <c r="F24" s="52"/>
      <c r="G24" s="53"/>
      <c r="H24" s="53"/>
      <c r="I24" s="53"/>
    </row>
    <row r="25" spans="1:9" ht="16.95" customHeight="1">
      <c r="A25" s="93" t="s">
        <v>8</v>
      </c>
      <c r="B25" s="94"/>
      <c r="C25" s="95"/>
      <c r="D25" s="52"/>
      <c r="E25" s="52"/>
      <c r="F25" s="52"/>
      <c r="G25" s="53"/>
      <c r="H25" s="53"/>
      <c r="I25" s="53"/>
    </row>
    <row r="26" spans="1:9" ht="16.95" customHeight="1">
      <c r="A26" s="51">
        <v>1</v>
      </c>
      <c r="B26" s="54" t="s">
        <v>9</v>
      </c>
      <c r="C26" s="55"/>
      <c r="D26" s="52"/>
      <c r="E26" s="52"/>
      <c r="F26" s="52"/>
      <c r="G26" s="53"/>
      <c r="H26" s="53" t="s">
        <v>10</v>
      </c>
      <c r="I26" s="53"/>
    </row>
    <row r="27" spans="1:9" ht="32.25" customHeight="1">
      <c r="A27" s="56" t="s">
        <v>11</v>
      </c>
      <c r="B27" s="54" t="s">
        <v>12</v>
      </c>
      <c r="C27" s="57">
        <v>0</v>
      </c>
      <c r="D27" s="58"/>
      <c r="E27" s="58"/>
      <c r="F27" s="58"/>
      <c r="G27" s="59" t="s">
        <v>13</v>
      </c>
      <c r="H27" s="59" t="s">
        <v>14</v>
      </c>
      <c r="I27" s="59" t="s">
        <v>15</v>
      </c>
    </row>
    <row r="28" spans="1:9" ht="16.95" customHeight="1">
      <c r="A28" s="56" t="s">
        <v>16</v>
      </c>
      <c r="B28" s="54" t="s">
        <v>17</v>
      </c>
      <c r="C28" s="57">
        <v>0</v>
      </c>
      <c r="D28" s="58"/>
      <c r="E28" s="58"/>
      <c r="F28" s="58"/>
      <c r="G28" s="60">
        <v>2019</v>
      </c>
      <c r="H28" s="61">
        <v>106.826398641827</v>
      </c>
      <c r="I28" s="85"/>
    </row>
    <row r="29" spans="1:9" ht="16.95" customHeight="1">
      <c r="A29" s="56" t="s">
        <v>18</v>
      </c>
      <c r="B29" s="54" t="s">
        <v>19</v>
      </c>
      <c r="C29" s="62">
        <f>ССР!H65*1.2</f>
        <v>116.099241950936</v>
      </c>
      <c r="D29" s="58"/>
      <c r="E29" s="58"/>
      <c r="F29" s="58"/>
      <c r="G29" s="60">
        <v>2020</v>
      </c>
      <c r="H29" s="61">
        <v>105.561885224957</v>
      </c>
      <c r="I29" s="85"/>
    </row>
    <row r="30" spans="1:9" ht="16.95" customHeight="1">
      <c r="A30" s="51">
        <v>2</v>
      </c>
      <c r="B30" s="54" t="s">
        <v>20</v>
      </c>
      <c r="C30" s="62">
        <f>C27+C28+C29</f>
        <v>116.099241950936</v>
      </c>
      <c r="D30" s="63"/>
      <c r="E30" s="64"/>
      <c r="F30" s="65"/>
      <c r="G30" s="60">
        <v>2021</v>
      </c>
      <c r="H30" s="61">
        <v>104.9354</v>
      </c>
      <c r="I30" s="85"/>
    </row>
    <row r="31" spans="1:9" ht="16.95" customHeight="1">
      <c r="A31" s="56" t="s">
        <v>21</v>
      </c>
      <c r="B31" s="54" t="s">
        <v>22</v>
      </c>
      <c r="C31" s="62">
        <f>C30-ROUND(C30/1.2,5)</f>
        <v>19.3498719509364</v>
      </c>
      <c r="D31" s="58"/>
      <c r="E31" s="64"/>
      <c r="F31" s="58"/>
      <c r="G31" s="60">
        <v>2022</v>
      </c>
      <c r="H31" s="61">
        <v>114.63142733059399</v>
      </c>
      <c r="I31" s="86"/>
    </row>
    <row r="32" spans="1:9" ht="15.6">
      <c r="A32" s="51">
        <v>3</v>
      </c>
      <c r="B32" s="54" t="s">
        <v>23</v>
      </c>
      <c r="C32" s="66">
        <f>C30*I37</f>
        <v>128.46781414811801</v>
      </c>
      <c r="D32" s="58"/>
      <c r="E32" s="67"/>
      <c r="F32" s="68"/>
      <c r="G32" s="69">
        <v>2023</v>
      </c>
      <c r="H32" s="61">
        <v>109.096466260827</v>
      </c>
      <c r="I32" s="86"/>
    </row>
    <row r="33" spans="1:9" s="49" customFormat="1" ht="15.6">
      <c r="A33" s="51"/>
      <c r="B33" s="54" t="s">
        <v>24</v>
      </c>
      <c r="C33" s="62">
        <v>0.69</v>
      </c>
      <c r="D33" s="70"/>
      <c r="E33" s="71"/>
      <c r="F33" s="68"/>
      <c r="G33" s="69"/>
      <c r="H33" s="72"/>
      <c r="I33" s="86"/>
    </row>
    <row r="34" spans="1:9" s="49" customFormat="1" ht="15.6">
      <c r="A34" s="51"/>
      <c r="B34" s="54" t="s">
        <v>25</v>
      </c>
      <c r="C34" s="73">
        <f>ROUND(C32*C33,5)</f>
        <v>88.642790000000005</v>
      </c>
      <c r="D34" s="70"/>
      <c r="E34" s="71"/>
      <c r="F34" s="68"/>
      <c r="G34" s="69"/>
      <c r="H34" s="72"/>
      <c r="I34" s="86"/>
    </row>
    <row r="35" spans="1:9" ht="15.6">
      <c r="A35" s="93" t="s">
        <v>26</v>
      </c>
      <c r="B35" s="94"/>
      <c r="C35" s="95"/>
      <c r="D35" s="52"/>
      <c r="E35" s="74"/>
      <c r="F35" s="75"/>
      <c r="G35" s="60">
        <v>2024</v>
      </c>
      <c r="H35" s="61">
        <v>109.113503262205</v>
      </c>
      <c r="I35" s="86"/>
    </row>
    <row r="36" spans="1:9" ht="15.6">
      <c r="A36" s="51">
        <v>1</v>
      </c>
      <c r="B36" s="54" t="s">
        <v>9</v>
      </c>
      <c r="C36" s="55"/>
      <c r="D36" s="52"/>
      <c r="E36" s="76"/>
      <c r="F36" s="77"/>
      <c r="G36" s="60">
        <v>2025</v>
      </c>
      <c r="H36" s="61">
        <v>107.81631706396399</v>
      </c>
      <c r="I36" s="87">
        <f>(H36+100)/200</f>
        <v>1.0390815853198201</v>
      </c>
    </row>
    <row r="37" spans="1:9" ht="15.6">
      <c r="A37" s="56" t="s">
        <v>11</v>
      </c>
      <c r="B37" s="54" t="s">
        <v>12</v>
      </c>
      <c r="C37" s="78">
        <f>ССР!D74+ССР!E74</f>
        <v>1829.15595243302</v>
      </c>
      <c r="D37" s="58"/>
      <c r="E37" s="76"/>
      <c r="F37" s="58"/>
      <c r="G37" s="60">
        <v>2026</v>
      </c>
      <c r="H37" s="61">
        <v>105.262896868962</v>
      </c>
      <c r="I37" s="87">
        <f>(H37+100)/200*H36/100</f>
        <v>1.1065344785145901</v>
      </c>
    </row>
    <row r="38" spans="1:9" ht="15.6">
      <c r="A38" s="56" t="s">
        <v>16</v>
      </c>
      <c r="B38" s="54" t="s">
        <v>17</v>
      </c>
      <c r="C38" s="78">
        <f>ССР!F74</f>
        <v>0</v>
      </c>
      <c r="D38" s="58"/>
      <c r="E38" s="76"/>
      <c r="F38" s="58"/>
      <c r="G38" s="60">
        <v>2027</v>
      </c>
      <c r="H38" s="61">
        <v>104.420897989339</v>
      </c>
      <c r="I38" s="87">
        <f>(H38+100)/200*H37/100*H36/100</f>
        <v>1.1599922999352299</v>
      </c>
    </row>
    <row r="39" spans="1:9" ht="15.6">
      <c r="A39" s="56" t="s">
        <v>18</v>
      </c>
      <c r="B39" s="54" t="s">
        <v>19</v>
      </c>
      <c r="C39" s="78">
        <f>(ССР!G70-ССР!G65)*1.2</f>
        <v>40.816801257517099</v>
      </c>
      <c r="D39" s="58"/>
      <c r="E39" s="76"/>
      <c r="F39" s="58"/>
      <c r="G39" s="60">
        <v>2028</v>
      </c>
      <c r="H39" s="61">
        <v>104.420897989339</v>
      </c>
      <c r="I39" s="87">
        <f>(H39+100)/200*H38/100*H37/100*H36/100</f>
        <v>1.2112743761995599</v>
      </c>
    </row>
    <row r="40" spans="1:9" ht="15.6">
      <c r="A40" s="51">
        <v>2</v>
      </c>
      <c r="B40" s="54" t="s">
        <v>20</v>
      </c>
      <c r="C40" s="78">
        <f>C37+C38+C39</f>
        <v>1869.97275369053</v>
      </c>
      <c r="D40" s="63"/>
      <c r="E40" s="67"/>
      <c r="F40" s="68"/>
      <c r="G40" s="60">
        <v>2029</v>
      </c>
      <c r="H40" s="61">
        <v>104.420897989339</v>
      </c>
      <c r="I40" s="87">
        <f>(H40+100)/200*H39/100*H38/100*H37/100*H36/100</f>
        <v>1.26482358074235</v>
      </c>
    </row>
    <row r="41" spans="1:9" ht="15.6">
      <c r="A41" s="56" t="s">
        <v>21</v>
      </c>
      <c r="B41" s="54" t="s">
        <v>22</v>
      </c>
      <c r="C41" s="62">
        <f>C40-ROUND(C40/1.2,5)</f>
        <v>311.66212369053301</v>
      </c>
      <c r="D41" s="58"/>
      <c r="E41" s="76"/>
      <c r="F41" s="58"/>
      <c r="G41" s="52"/>
      <c r="H41" s="52"/>
      <c r="I41" s="52"/>
    </row>
    <row r="42" spans="1:9" ht="15.6">
      <c r="A42" s="51">
        <v>3</v>
      </c>
      <c r="B42" s="54" t="s">
        <v>23</v>
      </c>
      <c r="C42" s="79">
        <f>C40*I38</f>
        <v>2169.1539953697002</v>
      </c>
      <c r="D42" s="58"/>
      <c r="E42" s="67"/>
      <c r="F42" s="68"/>
      <c r="G42" s="52"/>
      <c r="H42" s="52"/>
      <c r="I42" s="52"/>
    </row>
    <row r="43" spans="1:9" s="49" customFormat="1" ht="15.6">
      <c r="A43" s="51"/>
      <c r="B43" s="54" t="s">
        <v>24</v>
      </c>
      <c r="C43" s="62">
        <f>C33</f>
        <v>0.69</v>
      </c>
      <c r="D43" s="70"/>
      <c r="E43" s="71"/>
      <c r="F43" s="68"/>
      <c r="G43" s="80"/>
      <c r="H43" s="80"/>
      <c r="I43" s="80"/>
    </row>
    <row r="44" spans="1:9" s="49" customFormat="1" ht="15.6">
      <c r="A44" s="51"/>
      <c r="B44" s="54" t="s">
        <v>25</v>
      </c>
      <c r="C44" s="62">
        <f>ROUND(C42*C43,5)</f>
        <v>1496.7162599999999</v>
      </c>
      <c r="D44" s="70"/>
      <c r="E44" s="71"/>
      <c r="F44" s="68"/>
      <c r="G44" s="80"/>
      <c r="H44" s="80"/>
      <c r="I44" s="80"/>
    </row>
    <row r="45" spans="1:9" s="49" customFormat="1" ht="15.6">
      <c r="A45" s="51"/>
      <c r="B45" s="54"/>
      <c r="C45" s="78"/>
      <c r="D45" s="70"/>
      <c r="E45" s="81"/>
      <c r="F45" s="70"/>
      <c r="G45" s="80"/>
      <c r="H45" s="80"/>
      <c r="I45" s="80"/>
    </row>
    <row r="46" spans="1:9" s="49" customFormat="1" ht="15.6">
      <c r="A46" s="51"/>
      <c r="B46" s="54" t="s">
        <v>27</v>
      </c>
      <c r="C46" s="110">
        <f>C34+C44</f>
        <v>1585.35905</v>
      </c>
      <c r="D46" s="70"/>
      <c r="E46" s="71"/>
      <c r="F46" s="68"/>
      <c r="G46" s="80"/>
      <c r="H46" s="80"/>
      <c r="I46" s="88"/>
    </row>
    <row r="47" spans="1:9" ht="15.6">
      <c r="A47" s="53"/>
      <c r="B47" s="53"/>
      <c r="C47" s="53"/>
      <c r="D47" s="82"/>
      <c r="E47" s="52"/>
      <c r="F47" s="77"/>
      <c r="G47" s="52"/>
      <c r="H47" s="52"/>
      <c r="I47" s="52"/>
    </row>
    <row r="48" spans="1:9" ht="15.6">
      <c r="A48" s="83" t="s">
        <v>28</v>
      </c>
      <c r="B48" s="53"/>
      <c r="C48" s="53"/>
      <c r="D48" s="52"/>
      <c r="E48" s="84"/>
      <c r="F48" s="52"/>
      <c r="G48" s="52"/>
      <c r="H48" s="52"/>
      <c r="I48" s="52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activeCell="A25" sqref="A25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9" t="s">
        <v>141</v>
      </c>
      <c r="B1" s="109"/>
      <c r="C1" s="109"/>
      <c r="D1" s="109"/>
      <c r="E1" s="109"/>
      <c r="F1" s="109"/>
      <c r="G1" s="109"/>
      <c r="H1" s="109"/>
    </row>
    <row r="3" spans="1:8" ht="44.25" customHeight="1">
      <c r="A3" s="2" t="s">
        <v>142</v>
      </c>
      <c r="B3" s="2" t="s">
        <v>143</v>
      </c>
      <c r="C3" s="2" t="s">
        <v>144</v>
      </c>
      <c r="D3" s="2" t="s">
        <v>145</v>
      </c>
      <c r="E3" s="2" t="s">
        <v>146</v>
      </c>
      <c r="F3" s="2" t="s">
        <v>147</v>
      </c>
      <c r="G3" s="2" t="s">
        <v>148</v>
      </c>
      <c r="H3" s="2" t="s">
        <v>149</v>
      </c>
    </row>
    <row r="4" spans="1:8" ht="39" customHeight="1">
      <c r="A4" s="3" t="s">
        <v>150</v>
      </c>
      <c r="B4" s="4" t="s">
        <v>131</v>
      </c>
      <c r="C4" s="5">
        <v>0.14359374999999999</v>
      </c>
      <c r="D4" s="5">
        <v>5103.9171675885</v>
      </c>
      <c r="E4" s="4">
        <v>0.4</v>
      </c>
      <c r="F4" s="3" t="s">
        <v>150</v>
      </c>
      <c r="G4" s="5">
        <v>732.89060578341002</v>
      </c>
      <c r="H4" s="6" t="s">
        <v>151</v>
      </c>
    </row>
    <row r="5" spans="1:8" ht="39" hidden="1" customHeight="1">
      <c r="A5" s="3" t="s">
        <v>152</v>
      </c>
      <c r="B5" s="4" t="s">
        <v>131</v>
      </c>
      <c r="C5" s="5">
        <v>4.1875000000000002E-2</v>
      </c>
      <c r="D5" s="5">
        <v>818.22700652441995</v>
      </c>
      <c r="E5" s="4">
        <v>6</v>
      </c>
      <c r="F5" s="3" t="s">
        <v>152</v>
      </c>
      <c r="G5" s="5">
        <v>34.263255898209998</v>
      </c>
      <c r="H5" s="6"/>
    </row>
    <row r="6" spans="1:8" ht="39" hidden="1" customHeight="1">
      <c r="A6" s="3" t="s">
        <v>153</v>
      </c>
      <c r="B6" s="4" t="s">
        <v>131</v>
      </c>
      <c r="C6" s="5">
        <v>5.0882352941175997E-2</v>
      </c>
      <c r="D6" s="5">
        <v>1662.7573397988001</v>
      </c>
      <c r="E6" s="4">
        <v>0.4</v>
      </c>
      <c r="F6" s="3" t="s">
        <v>153</v>
      </c>
      <c r="G6" s="5">
        <v>84.605005819173996</v>
      </c>
      <c r="H6" s="6"/>
    </row>
    <row r="7" spans="1:8" ht="39" hidden="1" customHeight="1">
      <c r="A7" s="3" t="s">
        <v>154</v>
      </c>
      <c r="B7" s="4" t="s">
        <v>131</v>
      </c>
      <c r="C7" s="5">
        <v>2.9411764705882001E-3</v>
      </c>
      <c r="D7" s="5">
        <v>1363.9187907776</v>
      </c>
      <c r="E7" s="4">
        <v>0.4</v>
      </c>
      <c r="F7" s="3" t="s">
        <v>154</v>
      </c>
      <c r="G7" s="5">
        <v>4.0115258552282</v>
      </c>
      <c r="H7" s="6"/>
    </row>
    <row r="8" spans="1:8" ht="39" hidden="1" customHeight="1">
      <c r="A8" s="3" t="s">
        <v>155</v>
      </c>
      <c r="B8" s="4" t="s">
        <v>131</v>
      </c>
      <c r="C8" s="5">
        <v>4.4411764705881998E-2</v>
      </c>
      <c r="D8" s="5">
        <v>1049.6719013825</v>
      </c>
      <c r="E8" s="4">
        <v>0.4</v>
      </c>
      <c r="F8" s="3" t="s">
        <v>155</v>
      </c>
      <c r="G8" s="5">
        <v>46.617781502576001</v>
      </c>
      <c r="H8" s="6"/>
    </row>
    <row r="9" spans="1:8" ht="39" customHeight="1">
      <c r="A9" s="3" t="s">
        <v>156</v>
      </c>
      <c r="B9" s="4" t="s">
        <v>131</v>
      </c>
      <c r="C9" s="5">
        <v>0.01</v>
      </c>
      <c r="D9" s="5">
        <v>6808.6826035618997</v>
      </c>
      <c r="E9" s="4">
        <v>0.4</v>
      </c>
      <c r="F9" s="3" t="s">
        <v>156</v>
      </c>
      <c r="G9" s="5">
        <v>68.086826035618998</v>
      </c>
      <c r="H9" s="6" t="s">
        <v>157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5" zoomScale="90" zoomScaleNormal="90" workbookViewId="0">
      <selection activeCell="C18" sqref="C18:C19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2" t="s">
        <v>3</v>
      </c>
      <c r="B13" s="92"/>
      <c r="C13" s="92"/>
      <c r="D13" s="92"/>
      <c r="E13" s="92"/>
      <c r="F13" s="92"/>
      <c r="G13" s="92"/>
      <c r="H13" s="92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9" t="s">
        <v>5</v>
      </c>
      <c r="B18" s="99" t="s">
        <v>31</v>
      </c>
      <c r="C18" s="99" t="s">
        <v>32</v>
      </c>
      <c r="D18" s="96" t="s">
        <v>33</v>
      </c>
      <c r="E18" s="97"/>
      <c r="F18" s="97"/>
      <c r="G18" s="97"/>
      <c r="H18" s="98"/>
    </row>
    <row r="19" spans="1:8" ht="85.2" customHeight="1">
      <c r="A19" s="99"/>
      <c r="B19" s="99"/>
      <c r="C19" s="99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930.99844373101996</v>
      </c>
      <c r="E25" s="41">
        <v>63.402278870681002</v>
      </c>
      <c r="F25" s="41">
        <v>0</v>
      </c>
      <c r="G25" s="41">
        <v>0</v>
      </c>
      <c r="H25" s="41">
        <v>994.40072260169995</v>
      </c>
    </row>
    <row r="26" spans="1:8">
      <c r="A26" s="2">
        <v>2</v>
      </c>
      <c r="B26" s="2" t="s">
        <v>44</v>
      </c>
      <c r="C26" s="42" t="s">
        <v>45</v>
      </c>
      <c r="D26" s="41">
        <v>393.74117647059001</v>
      </c>
      <c r="E26" s="41">
        <v>25.835294117646999</v>
      </c>
      <c r="F26" s="41">
        <v>0</v>
      </c>
      <c r="G26" s="41">
        <v>0</v>
      </c>
      <c r="H26" s="41">
        <v>419.57647058822999</v>
      </c>
    </row>
    <row r="27" spans="1:8" ht="16.95" customHeight="1">
      <c r="A27" s="2"/>
      <c r="B27" s="33"/>
      <c r="C27" s="33" t="s">
        <v>46</v>
      </c>
      <c r="D27" s="41">
        <v>1324.7396202016</v>
      </c>
      <c r="E27" s="41">
        <v>89.237572988327997</v>
      </c>
      <c r="F27" s="41">
        <v>0</v>
      </c>
      <c r="G27" s="41">
        <v>0</v>
      </c>
      <c r="H27" s="41">
        <v>1413.9771931898999</v>
      </c>
    </row>
    <row r="28" spans="1:8" ht="16.95" customHeight="1">
      <c r="A28" s="2"/>
      <c r="B28" s="33"/>
      <c r="C28" s="44" t="s">
        <v>47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 ht="16.95" customHeight="1">
      <c r="A30" s="2"/>
      <c r="B30" s="33"/>
      <c r="C30" s="33" t="s">
        <v>48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 ht="16.95" customHeight="1">
      <c r="A31" s="39"/>
      <c r="B31" s="33"/>
      <c r="C31" s="40" t="s">
        <v>49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 ht="16.95" customHeight="1">
      <c r="A33" s="2"/>
      <c r="B33" s="33"/>
      <c r="C33" s="40" t="s">
        <v>50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 ht="16.95" customHeight="1">
      <c r="A34" s="2"/>
      <c r="B34" s="33"/>
      <c r="C34" s="44" t="s">
        <v>51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 ht="16.95" customHeight="1">
      <c r="A36" s="2"/>
      <c r="B36" s="33"/>
      <c r="C36" s="33" t="s">
        <v>52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4.200000000000003" customHeight="1">
      <c r="A37" s="2"/>
      <c r="B37" s="33"/>
      <c r="C37" s="44" t="s">
        <v>53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 ht="16.95" customHeight="1">
      <c r="A39" s="2"/>
      <c r="B39" s="33"/>
      <c r="C39" s="33" t="s">
        <v>54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 ht="16.95" customHeight="1">
      <c r="A40" s="2"/>
      <c r="B40" s="33"/>
      <c r="C40" s="44" t="s">
        <v>55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 ht="16.95" customHeight="1">
      <c r="A42" s="2"/>
      <c r="B42" s="33"/>
      <c r="C42" s="33" t="s">
        <v>56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 ht="16.95" customHeight="1">
      <c r="A43" s="2"/>
      <c r="B43" s="33"/>
      <c r="C43" s="33" t="s">
        <v>57</v>
      </c>
      <c r="D43" s="41">
        <v>1324.7396202016</v>
      </c>
      <c r="E43" s="41">
        <v>89.237572988327997</v>
      </c>
      <c r="F43" s="41">
        <v>0</v>
      </c>
      <c r="G43" s="41">
        <v>0</v>
      </c>
      <c r="H43" s="41">
        <v>1413.9771931898999</v>
      </c>
    </row>
    <row r="44" spans="1:8" ht="16.95" customHeight="1">
      <c r="A44" s="2"/>
      <c r="B44" s="33"/>
      <c r="C44" s="44" t="s">
        <v>58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59</v>
      </c>
      <c r="C45" s="42" t="s">
        <v>60</v>
      </c>
      <c r="D45" s="41">
        <v>18.61996887462</v>
      </c>
      <c r="E45" s="41">
        <v>1.2680455774135999</v>
      </c>
      <c r="F45" s="41">
        <v>0</v>
      </c>
      <c r="G45" s="41">
        <v>0</v>
      </c>
      <c r="H45" s="41">
        <v>19.888014452034</v>
      </c>
    </row>
    <row r="46" spans="1:8" ht="31.2">
      <c r="A46" s="2">
        <v>4</v>
      </c>
      <c r="B46" s="2" t="s">
        <v>59</v>
      </c>
      <c r="C46" s="42" t="s">
        <v>61</v>
      </c>
      <c r="D46" s="41">
        <v>7.8748235294117999</v>
      </c>
      <c r="E46" s="41">
        <v>0.51670588235294002</v>
      </c>
      <c r="F46" s="41">
        <v>0</v>
      </c>
      <c r="G46" s="41">
        <v>0</v>
      </c>
      <c r="H46" s="41">
        <v>8.3915294117647008</v>
      </c>
    </row>
    <row r="47" spans="1:8" ht="16.95" customHeight="1">
      <c r="A47" s="2"/>
      <c r="B47" s="33"/>
      <c r="C47" s="33" t="s">
        <v>62</v>
      </c>
      <c r="D47" s="41">
        <v>26.494792404032001</v>
      </c>
      <c r="E47" s="41">
        <v>1.7847514597666001</v>
      </c>
      <c r="F47" s="41">
        <v>0</v>
      </c>
      <c r="G47" s="41">
        <v>0</v>
      </c>
      <c r="H47" s="41">
        <v>28.279543863798999</v>
      </c>
    </row>
    <row r="48" spans="1:8" ht="16.95" customHeight="1">
      <c r="A48" s="2"/>
      <c r="B48" s="33"/>
      <c r="C48" s="33" t="s">
        <v>63</v>
      </c>
      <c r="D48" s="41">
        <v>1351.2344126056</v>
      </c>
      <c r="E48" s="41">
        <v>91.022324448095006</v>
      </c>
      <c r="F48" s="41">
        <v>0</v>
      </c>
      <c r="G48" s="41">
        <v>0</v>
      </c>
      <c r="H48" s="41">
        <v>1442.2567370536999</v>
      </c>
    </row>
    <row r="49" spans="1:8" ht="16.95" customHeight="1">
      <c r="A49" s="2"/>
      <c r="B49" s="33"/>
      <c r="C49" s="33" t="s">
        <v>64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65</v>
      </c>
      <c r="C50" s="48" t="s">
        <v>66</v>
      </c>
      <c r="D50" s="41">
        <v>0</v>
      </c>
      <c r="E50" s="41">
        <v>0</v>
      </c>
      <c r="F50" s="41">
        <v>0</v>
      </c>
      <c r="G50" s="41">
        <v>3.0236556242352002</v>
      </c>
      <c r="H50" s="41">
        <v>3.0236556242352002</v>
      </c>
    </row>
    <row r="51" spans="1:8" ht="31.2">
      <c r="A51" s="2">
        <v>6</v>
      </c>
      <c r="B51" s="2" t="s">
        <v>67</v>
      </c>
      <c r="C51" s="48" t="s">
        <v>68</v>
      </c>
      <c r="D51" s="41">
        <v>24.785040569008</v>
      </c>
      <c r="E51" s="41">
        <v>1.6878954680953</v>
      </c>
      <c r="F51" s="41">
        <v>0</v>
      </c>
      <c r="G51" s="41">
        <v>0</v>
      </c>
      <c r="H51" s="41">
        <v>26.472936037103</v>
      </c>
    </row>
    <row r="52" spans="1:8">
      <c r="A52" s="2">
        <v>7</v>
      </c>
      <c r="B52" s="2" t="s">
        <v>69</v>
      </c>
      <c r="C52" s="48" t="s">
        <v>70</v>
      </c>
      <c r="D52" s="41">
        <v>0</v>
      </c>
      <c r="E52" s="41">
        <v>0</v>
      </c>
      <c r="F52" s="41">
        <v>0</v>
      </c>
      <c r="G52" s="41">
        <v>14.1971296875</v>
      </c>
      <c r="H52" s="41">
        <v>14.1971296875</v>
      </c>
    </row>
    <row r="53" spans="1:8">
      <c r="A53" s="2">
        <v>8</v>
      </c>
      <c r="B53" s="2" t="s">
        <v>71</v>
      </c>
      <c r="C53" s="48" t="s">
        <v>72</v>
      </c>
      <c r="D53" s="41">
        <v>0</v>
      </c>
      <c r="E53" s="41">
        <v>0</v>
      </c>
      <c r="F53" s="41">
        <v>0</v>
      </c>
      <c r="G53" s="41">
        <v>0.58382352941175997</v>
      </c>
      <c r="H53" s="41">
        <v>0.58382352941175997</v>
      </c>
    </row>
    <row r="54" spans="1:8" ht="31.2">
      <c r="A54" s="2">
        <v>9</v>
      </c>
      <c r="B54" s="2" t="s">
        <v>67</v>
      </c>
      <c r="C54" s="48" t="s">
        <v>73</v>
      </c>
      <c r="D54" s="41">
        <v>10.4821776</v>
      </c>
      <c r="E54" s="41">
        <v>0.68778720000000004</v>
      </c>
      <c r="F54" s="41">
        <v>0</v>
      </c>
      <c r="G54" s="41">
        <v>0.38382352941176001</v>
      </c>
      <c r="H54" s="41">
        <v>11.553788329412001</v>
      </c>
    </row>
    <row r="55" spans="1:8">
      <c r="A55" s="2">
        <v>10</v>
      </c>
      <c r="B55" s="2"/>
      <c r="C55" s="48" t="s">
        <v>74</v>
      </c>
      <c r="D55" s="41">
        <v>0</v>
      </c>
      <c r="E55" s="41">
        <v>0</v>
      </c>
      <c r="F55" s="41">
        <v>0</v>
      </c>
      <c r="G55" s="41">
        <v>12.016926851921999</v>
      </c>
      <c r="H55" s="41">
        <v>12.016926851921999</v>
      </c>
    </row>
    <row r="56" spans="1:8" ht="16.95" customHeight="1">
      <c r="A56" s="2"/>
      <c r="B56" s="33"/>
      <c r="C56" s="33" t="s">
        <v>75</v>
      </c>
      <c r="D56" s="41">
        <v>35.267218169007997</v>
      </c>
      <c r="E56" s="41">
        <v>2.3756826680952998</v>
      </c>
      <c r="F56" s="41">
        <v>0</v>
      </c>
      <c r="G56" s="41">
        <v>30.205359222481</v>
      </c>
      <c r="H56" s="41">
        <v>67.848260059584007</v>
      </c>
    </row>
    <row r="57" spans="1:8" ht="16.95" customHeight="1">
      <c r="A57" s="2"/>
      <c r="B57" s="33"/>
      <c r="C57" s="33" t="s">
        <v>76</v>
      </c>
      <c r="D57" s="41">
        <v>1386.5016307746</v>
      </c>
      <c r="E57" s="41">
        <v>93.398007116190001</v>
      </c>
      <c r="F57" s="41">
        <v>0</v>
      </c>
      <c r="G57" s="41">
        <v>30.205359222481</v>
      </c>
      <c r="H57" s="41">
        <v>1510.1049971133</v>
      </c>
    </row>
    <row r="58" spans="1:8" ht="16.95" customHeight="1">
      <c r="A58" s="2"/>
      <c r="B58" s="33"/>
      <c r="C58" s="33" t="s">
        <v>77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 ht="16.95" customHeight="1">
      <c r="A60" s="2"/>
      <c r="B60" s="33"/>
      <c r="C60" s="33" t="s">
        <v>78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 ht="16.95" customHeight="1">
      <c r="A61" s="2"/>
      <c r="B61" s="33"/>
      <c r="C61" s="33" t="s">
        <v>79</v>
      </c>
      <c r="D61" s="41">
        <v>1386.5016307746</v>
      </c>
      <c r="E61" s="41">
        <v>93.398007116190001</v>
      </c>
      <c r="F61" s="41">
        <v>0</v>
      </c>
      <c r="G61" s="41">
        <v>30.205359222481</v>
      </c>
      <c r="H61" s="41">
        <v>1510.1049971133</v>
      </c>
    </row>
    <row r="62" spans="1:8" ht="153" customHeight="1">
      <c r="A62" s="2"/>
      <c r="B62" s="33"/>
      <c r="C62" s="33" t="s">
        <v>80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81</v>
      </c>
      <c r="C63" s="48" t="s">
        <v>82</v>
      </c>
      <c r="D63" s="41">
        <v>0</v>
      </c>
      <c r="E63" s="41">
        <v>0</v>
      </c>
      <c r="F63" s="41">
        <v>0</v>
      </c>
      <c r="G63" s="41">
        <v>57.317775049706</v>
      </c>
      <c r="H63" s="41">
        <v>57.317775049706</v>
      </c>
    </row>
    <row r="64" spans="1:8">
      <c r="A64" s="2">
        <v>12</v>
      </c>
      <c r="B64" s="2" t="s">
        <v>83</v>
      </c>
      <c r="C64" s="48" t="s">
        <v>82</v>
      </c>
      <c r="D64" s="41">
        <v>0</v>
      </c>
      <c r="E64" s="41">
        <v>0</v>
      </c>
      <c r="F64" s="41">
        <v>0</v>
      </c>
      <c r="G64" s="41">
        <v>39.431593242741002</v>
      </c>
      <c r="H64" s="41">
        <v>39.431593242741002</v>
      </c>
    </row>
    <row r="65" spans="1:8" ht="16.95" customHeight="1">
      <c r="A65" s="2"/>
      <c r="B65" s="33"/>
      <c r="C65" s="33" t="s">
        <v>84</v>
      </c>
      <c r="D65" s="41">
        <v>0</v>
      </c>
      <c r="E65" s="41">
        <v>0</v>
      </c>
      <c r="F65" s="41">
        <v>0</v>
      </c>
      <c r="G65" s="41">
        <v>96.749368292447002</v>
      </c>
      <c r="H65" s="41">
        <v>96.749368292447002</v>
      </c>
    </row>
    <row r="66" spans="1:8" ht="16.95" customHeight="1">
      <c r="A66" s="2"/>
      <c r="B66" s="33"/>
      <c r="C66" s="33" t="s">
        <v>85</v>
      </c>
      <c r="D66" s="41">
        <v>1386.5016307746</v>
      </c>
      <c r="E66" s="41">
        <v>93.398007116190001</v>
      </c>
      <c r="F66" s="41">
        <v>0</v>
      </c>
      <c r="G66" s="41">
        <v>126.95472751493</v>
      </c>
      <c r="H66" s="41">
        <v>1606.8543654058001</v>
      </c>
    </row>
    <row r="67" spans="1:8" ht="16.95" customHeight="1">
      <c r="A67" s="2"/>
      <c r="B67" s="33"/>
      <c r="C67" s="33" t="s">
        <v>86</v>
      </c>
      <c r="D67" s="41"/>
      <c r="E67" s="41"/>
      <c r="F67" s="41"/>
      <c r="G67" s="41"/>
      <c r="H67" s="41"/>
    </row>
    <row r="68" spans="1:8" ht="34.200000000000003" customHeight="1">
      <c r="A68" s="2">
        <v>13</v>
      </c>
      <c r="B68" s="2" t="s">
        <v>87</v>
      </c>
      <c r="C68" s="48" t="s">
        <v>88</v>
      </c>
      <c r="D68" s="41">
        <f>D66*3%</f>
        <v>41.595048923237997</v>
      </c>
      <c r="E68" s="41">
        <f>E66*3%</f>
        <v>2.8019402134856999</v>
      </c>
      <c r="F68" s="41">
        <f>F66*3%</f>
        <v>0</v>
      </c>
      <c r="G68" s="41">
        <f>G66*3%</f>
        <v>3.8086418254479</v>
      </c>
      <c r="H68" s="41">
        <f>SUM(D68:G68)</f>
        <v>48.205630962171597</v>
      </c>
    </row>
    <row r="69" spans="1:8" ht="16.95" customHeight="1">
      <c r="A69" s="2"/>
      <c r="B69" s="33"/>
      <c r="C69" s="33" t="s">
        <v>89</v>
      </c>
      <c r="D69" s="41">
        <f>D68</f>
        <v>41.595048923237997</v>
      </c>
      <c r="E69" s="41">
        <f>E68</f>
        <v>2.8019402134856999</v>
      </c>
      <c r="F69" s="41">
        <f>F68</f>
        <v>0</v>
      </c>
      <c r="G69" s="41">
        <f>G68</f>
        <v>3.8086418254479</v>
      </c>
      <c r="H69" s="41">
        <f>SUM(D69:G69)</f>
        <v>48.205630962171597</v>
      </c>
    </row>
    <row r="70" spans="1:8" ht="16.95" customHeight="1">
      <c r="A70" s="2"/>
      <c r="B70" s="33"/>
      <c r="C70" s="33" t="s">
        <v>90</v>
      </c>
      <c r="D70" s="41">
        <f>D69+D66</f>
        <v>1428.09667969784</v>
      </c>
      <c r="E70" s="41">
        <f>E69+E66</f>
        <v>96.199947329675695</v>
      </c>
      <c r="F70" s="41">
        <f>F69+F66</f>
        <v>0</v>
      </c>
      <c r="G70" s="41">
        <f>G69+G66</f>
        <v>130.76336934037801</v>
      </c>
      <c r="H70" s="41">
        <f>SUM(D70:G70)</f>
        <v>1655.0599963678901</v>
      </c>
    </row>
    <row r="71" spans="1:8" ht="16.95" customHeight="1">
      <c r="A71" s="2"/>
      <c r="B71" s="33"/>
      <c r="C71" s="33" t="s">
        <v>91</v>
      </c>
      <c r="D71" s="41"/>
      <c r="E71" s="41"/>
      <c r="F71" s="41"/>
      <c r="G71" s="41"/>
      <c r="H71" s="41"/>
    </row>
    <row r="72" spans="1:8" ht="16.95" customHeight="1">
      <c r="A72" s="2">
        <v>14</v>
      </c>
      <c r="B72" s="2" t="s">
        <v>92</v>
      </c>
      <c r="C72" s="48" t="s">
        <v>93</v>
      </c>
      <c r="D72" s="41">
        <f>D70*20%</f>
        <v>285.61933593956797</v>
      </c>
      <c r="E72" s="41">
        <f>E70*20%</f>
        <v>19.2399894659351</v>
      </c>
      <c r="F72" s="41">
        <f>F70*20%</f>
        <v>0</v>
      </c>
      <c r="G72" s="41">
        <f>G70*20%</f>
        <v>26.152673868075599</v>
      </c>
      <c r="H72" s="41">
        <f>SUM(D72:G72)</f>
        <v>331.011999273578</v>
      </c>
    </row>
    <row r="73" spans="1:8" ht="16.95" customHeight="1">
      <c r="A73" s="2"/>
      <c r="B73" s="33"/>
      <c r="C73" s="33" t="s">
        <v>94</v>
      </c>
      <c r="D73" s="41">
        <f>D72</f>
        <v>285.61933593956797</v>
      </c>
      <c r="E73" s="41">
        <f>E72</f>
        <v>19.2399894659351</v>
      </c>
      <c r="F73" s="41">
        <f>F72</f>
        <v>0</v>
      </c>
      <c r="G73" s="41">
        <f>G72</f>
        <v>26.152673868075599</v>
      </c>
      <c r="H73" s="41">
        <f>SUM(D73:G73)</f>
        <v>331.011999273578</v>
      </c>
    </row>
    <row r="74" spans="1:8" ht="16.95" customHeight="1">
      <c r="A74" s="2"/>
      <c r="B74" s="33"/>
      <c r="C74" s="33" t="s">
        <v>95</v>
      </c>
      <c r="D74" s="41">
        <f>D73+D70</f>
        <v>1713.71601563741</v>
      </c>
      <c r="E74" s="41">
        <f>E73+E70</f>
        <v>115.439936795611</v>
      </c>
      <c r="F74" s="41">
        <f>F73+F70</f>
        <v>0</v>
      </c>
      <c r="G74" s="41">
        <f>G73+G70</f>
        <v>156.916043208453</v>
      </c>
      <c r="H74" s="41">
        <f>SUM(D74:G74)</f>
        <v>1986.07199564147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opLeftCell="A10" zoomScale="90" zoomScaleNormal="90" workbookViewId="0">
      <selection activeCell="B10" sqref="B10:B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92" t="s">
        <v>3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9" t="s">
        <v>5</v>
      </c>
      <c r="B10" s="99" t="s">
        <v>31</v>
      </c>
      <c r="C10" s="99" t="s">
        <v>100</v>
      </c>
      <c r="D10" s="96" t="s">
        <v>33</v>
      </c>
      <c r="E10" s="97"/>
      <c r="F10" s="97"/>
      <c r="G10" s="97"/>
      <c r="H10" s="98"/>
      <c r="J10" s="20"/>
    </row>
    <row r="11" spans="1:14" ht="59.25" customHeight="1">
      <c r="A11" s="99"/>
      <c r="B11" s="99"/>
      <c r="C11" s="99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102</v>
      </c>
      <c r="D13" s="32">
        <v>930.99844373101996</v>
      </c>
      <c r="E13" s="32">
        <v>63.402278870681002</v>
      </c>
      <c r="F13" s="32">
        <v>0</v>
      </c>
      <c r="G13" s="32">
        <v>0</v>
      </c>
      <c r="H13" s="32">
        <v>994.40072260169995</v>
      </c>
      <c r="J13" s="20"/>
    </row>
    <row r="14" spans="1:14" ht="16.95" customHeight="1">
      <c r="A14" s="2"/>
      <c r="B14" s="33"/>
      <c r="C14" s="33" t="s">
        <v>103</v>
      </c>
      <c r="D14" s="32">
        <v>930.99844373101996</v>
      </c>
      <c r="E14" s="32">
        <v>63.402278870681002</v>
      </c>
      <c r="F14" s="32">
        <v>0</v>
      </c>
      <c r="G14" s="32">
        <v>0</v>
      </c>
      <c r="H14" s="32">
        <v>994.40072260169995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92" t="s">
        <v>3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66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9" t="s">
        <v>5</v>
      </c>
      <c r="B10" s="99" t="s">
        <v>31</v>
      </c>
      <c r="C10" s="99" t="s">
        <v>100</v>
      </c>
      <c r="D10" s="96" t="s">
        <v>33</v>
      </c>
      <c r="E10" s="97"/>
      <c r="F10" s="97"/>
      <c r="G10" s="97"/>
      <c r="H10" s="98"/>
      <c r="J10" s="20"/>
    </row>
    <row r="11" spans="1:14" ht="59.25" customHeight="1">
      <c r="A11" s="99"/>
      <c r="B11" s="99"/>
      <c r="C11" s="99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105</v>
      </c>
      <c r="D13" s="32">
        <v>0</v>
      </c>
      <c r="E13" s="32">
        <v>0</v>
      </c>
      <c r="F13" s="32">
        <v>0</v>
      </c>
      <c r="G13" s="32">
        <v>3.0236556242352002</v>
      </c>
      <c r="H13" s="32">
        <v>3.0236556242352002</v>
      </c>
      <c r="J13" s="20"/>
    </row>
    <row r="14" spans="1:14" ht="16.95" customHeight="1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3.0236556242352002</v>
      </c>
      <c r="H14" s="32">
        <v>3.0236556242352002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92" t="s">
        <v>3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82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9" t="s">
        <v>5</v>
      </c>
      <c r="B10" s="99" t="s">
        <v>31</v>
      </c>
      <c r="C10" s="99" t="s">
        <v>100</v>
      </c>
      <c r="D10" s="96" t="s">
        <v>33</v>
      </c>
      <c r="E10" s="97"/>
      <c r="F10" s="97"/>
      <c r="G10" s="97"/>
      <c r="H10" s="98"/>
      <c r="J10" s="20"/>
    </row>
    <row r="11" spans="1:14" ht="59.25" customHeight="1">
      <c r="A11" s="99"/>
      <c r="B11" s="99"/>
      <c r="C11" s="99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82</v>
      </c>
      <c r="D13" s="32">
        <v>0</v>
      </c>
      <c r="E13" s="32">
        <v>0</v>
      </c>
      <c r="F13" s="32">
        <v>0</v>
      </c>
      <c r="G13" s="32">
        <v>57.317775049706</v>
      </c>
      <c r="H13" s="32">
        <v>57.317775049706</v>
      </c>
      <c r="J13" s="20"/>
    </row>
    <row r="14" spans="1:14" ht="16.95" customHeight="1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57.317775049706</v>
      </c>
      <c r="H14" s="32">
        <v>57.317775049706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92" t="s">
        <v>3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9" t="s">
        <v>5</v>
      </c>
      <c r="B10" s="99" t="s">
        <v>31</v>
      </c>
      <c r="C10" s="99" t="s">
        <v>100</v>
      </c>
      <c r="D10" s="96" t="s">
        <v>33</v>
      </c>
      <c r="E10" s="97"/>
      <c r="F10" s="97"/>
      <c r="G10" s="97"/>
      <c r="H10" s="98"/>
      <c r="J10" s="20"/>
    </row>
    <row r="11" spans="1:14" ht="59.25" customHeight="1">
      <c r="A11" s="99"/>
      <c r="B11" s="99"/>
      <c r="C11" s="99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393.74117647059001</v>
      </c>
      <c r="E13" s="32">
        <v>25.835294117646999</v>
      </c>
      <c r="F13" s="32">
        <v>0</v>
      </c>
      <c r="G13" s="32">
        <v>0</v>
      </c>
      <c r="H13" s="32">
        <v>419.57647058822999</v>
      </c>
      <c r="J13" s="20"/>
    </row>
    <row r="14" spans="1:14" ht="16.95" customHeight="1">
      <c r="A14" s="2"/>
      <c r="B14" s="33"/>
      <c r="C14" s="33" t="s">
        <v>103</v>
      </c>
      <c r="D14" s="32">
        <v>393.74117647059001</v>
      </c>
      <c r="E14" s="32">
        <v>25.835294117646999</v>
      </c>
      <c r="F14" s="32">
        <v>0</v>
      </c>
      <c r="G14" s="32">
        <v>0</v>
      </c>
      <c r="H14" s="32">
        <v>419.57647058822999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92" t="s">
        <v>3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66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9" t="s">
        <v>5</v>
      </c>
      <c r="B10" s="99" t="s">
        <v>31</v>
      </c>
      <c r="C10" s="99" t="s">
        <v>100</v>
      </c>
      <c r="D10" s="96" t="s">
        <v>33</v>
      </c>
      <c r="E10" s="97"/>
      <c r="F10" s="97"/>
      <c r="G10" s="97"/>
      <c r="H10" s="98"/>
      <c r="J10" s="20"/>
    </row>
    <row r="11" spans="1:14" ht="59.25" customHeight="1">
      <c r="A11" s="99"/>
      <c r="B11" s="99"/>
      <c r="C11" s="99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0</v>
      </c>
      <c r="E13" s="32">
        <v>0</v>
      </c>
      <c r="F13" s="32">
        <v>0</v>
      </c>
      <c r="G13" s="32">
        <v>0.58382352941175997</v>
      </c>
      <c r="H13" s="32">
        <v>0.58382352941175997</v>
      </c>
      <c r="J13" s="20"/>
    </row>
    <row r="14" spans="1:14" ht="16.95" customHeight="1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0.58382352941175997</v>
      </c>
      <c r="H14" s="32">
        <v>0.58382352941175997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topLeftCell="A7"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92" t="s">
        <v>3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9" t="s">
        <v>5</v>
      </c>
      <c r="B10" s="99" t="s">
        <v>31</v>
      </c>
      <c r="C10" s="99" t="s">
        <v>100</v>
      </c>
      <c r="D10" s="96" t="s">
        <v>33</v>
      </c>
      <c r="E10" s="97"/>
      <c r="F10" s="97"/>
      <c r="G10" s="97"/>
      <c r="H10" s="98"/>
      <c r="J10" s="20"/>
    </row>
    <row r="11" spans="1:14" ht="59.25" customHeight="1">
      <c r="A11" s="99"/>
      <c r="B11" s="99"/>
      <c r="C11" s="99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116</v>
      </c>
      <c r="D13" s="32">
        <v>0</v>
      </c>
      <c r="E13" s="32">
        <v>0</v>
      </c>
      <c r="F13" s="32">
        <v>0</v>
      </c>
      <c r="G13" s="32">
        <v>39.431593242741002</v>
      </c>
      <c r="H13" s="32">
        <v>39.431593242741002</v>
      </c>
      <c r="J13" s="20"/>
    </row>
    <row r="14" spans="1:14" ht="16.95" customHeight="1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39.431593242741002</v>
      </c>
      <c r="H14" s="32">
        <v>39.431593242741002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zoomScale="75" zoomScaleNormal="75" workbookViewId="0">
      <selection sqref="A1:XFD1048576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117</v>
      </c>
      <c r="B1" s="10" t="s">
        <v>118</v>
      </c>
      <c r="C1" s="10" t="s">
        <v>119</v>
      </c>
      <c r="D1" s="10" t="s">
        <v>120</v>
      </c>
      <c r="E1" s="10" t="s">
        <v>121</v>
      </c>
      <c r="F1" s="10" t="s">
        <v>122</v>
      </c>
      <c r="G1" s="10" t="s">
        <v>123</v>
      </c>
      <c r="H1" s="10" t="s">
        <v>124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0" t="s">
        <v>43</v>
      </c>
      <c r="B3" s="101"/>
      <c r="C3" s="11"/>
      <c r="D3" s="12">
        <v>994.40072260169995</v>
      </c>
      <c r="E3" s="13"/>
      <c r="F3" s="13"/>
      <c r="G3" s="13"/>
      <c r="H3" s="14"/>
    </row>
    <row r="4" spans="1:8">
      <c r="A4" s="106" t="s">
        <v>125</v>
      </c>
      <c r="B4" s="15" t="s">
        <v>126</v>
      </c>
      <c r="C4" s="11"/>
      <c r="D4" s="12">
        <v>930.99844373101996</v>
      </c>
      <c r="E4" s="13"/>
      <c r="F4" s="13"/>
      <c r="G4" s="13"/>
      <c r="H4" s="14"/>
    </row>
    <row r="5" spans="1:8">
      <c r="A5" s="106"/>
      <c r="B5" s="15" t="s">
        <v>127</v>
      </c>
      <c r="C5" s="10"/>
      <c r="D5" s="12">
        <v>63.402278870681002</v>
      </c>
      <c r="E5" s="13"/>
      <c r="F5" s="13"/>
      <c r="G5" s="13"/>
      <c r="H5" s="16"/>
    </row>
    <row r="6" spans="1:8">
      <c r="A6" s="107"/>
      <c r="B6" s="15" t="s">
        <v>128</v>
      </c>
      <c r="C6" s="10"/>
      <c r="D6" s="12">
        <v>0</v>
      </c>
      <c r="E6" s="13"/>
      <c r="F6" s="13"/>
      <c r="G6" s="13"/>
      <c r="H6" s="16"/>
    </row>
    <row r="7" spans="1:8">
      <c r="A7" s="107"/>
      <c r="B7" s="15" t="s">
        <v>129</v>
      </c>
      <c r="C7" s="10"/>
      <c r="D7" s="12">
        <v>0</v>
      </c>
      <c r="E7" s="13"/>
      <c r="F7" s="13"/>
      <c r="G7" s="13"/>
      <c r="H7" s="16"/>
    </row>
    <row r="8" spans="1:8">
      <c r="A8" s="102" t="s">
        <v>102</v>
      </c>
      <c r="B8" s="103"/>
      <c r="C8" s="106" t="s">
        <v>130</v>
      </c>
      <c r="D8" s="17">
        <v>994.40072260169995</v>
      </c>
      <c r="E8" s="13">
        <v>0.1</v>
      </c>
      <c r="F8" s="13" t="s">
        <v>131</v>
      </c>
      <c r="G8" s="17">
        <v>9944.007226017</v>
      </c>
      <c r="H8" s="16"/>
    </row>
    <row r="9" spans="1:8">
      <c r="A9" s="108">
        <v>1</v>
      </c>
      <c r="B9" s="15" t="s">
        <v>126</v>
      </c>
      <c r="C9" s="106"/>
      <c r="D9" s="17">
        <v>930.99844373101996</v>
      </c>
      <c r="E9" s="13"/>
      <c r="F9" s="13"/>
      <c r="G9" s="13"/>
      <c r="H9" s="107" t="s">
        <v>43</v>
      </c>
    </row>
    <row r="10" spans="1:8">
      <c r="A10" s="106"/>
      <c r="B10" s="15" t="s">
        <v>127</v>
      </c>
      <c r="C10" s="106"/>
      <c r="D10" s="17">
        <v>63.402278870681002</v>
      </c>
      <c r="E10" s="13"/>
      <c r="F10" s="13"/>
      <c r="G10" s="13"/>
      <c r="H10" s="107"/>
    </row>
    <row r="11" spans="1:8">
      <c r="A11" s="106"/>
      <c r="B11" s="15" t="s">
        <v>128</v>
      </c>
      <c r="C11" s="106"/>
      <c r="D11" s="17">
        <v>0</v>
      </c>
      <c r="E11" s="13"/>
      <c r="F11" s="13"/>
      <c r="G11" s="13"/>
      <c r="H11" s="107"/>
    </row>
    <row r="12" spans="1:8">
      <c r="A12" s="106"/>
      <c r="B12" s="15" t="s">
        <v>129</v>
      </c>
      <c r="C12" s="106"/>
      <c r="D12" s="17">
        <v>0</v>
      </c>
      <c r="E12" s="13"/>
      <c r="F12" s="13"/>
      <c r="G12" s="13"/>
      <c r="H12" s="107"/>
    </row>
    <row r="13" spans="1:8" ht="24.6">
      <c r="A13" s="104" t="s">
        <v>66</v>
      </c>
      <c r="B13" s="101"/>
      <c r="C13" s="10"/>
      <c r="D13" s="12">
        <v>3.6074791536469002</v>
      </c>
      <c r="E13" s="13"/>
      <c r="F13" s="13"/>
      <c r="G13" s="13"/>
      <c r="H13" s="16"/>
    </row>
    <row r="14" spans="1:8">
      <c r="A14" s="106" t="s">
        <v>132</v>
      </c>
      <c r="B14" s="15" t="s">
        <v>126</v>
      </c>
      <c r="C14" s="10"/>
      <c r="D14" s="12">
        <v>0</v>
      </c>
      <c r="E14" s="13"/>
      <c r="F14" s="13"/>
      <c r="G14" s="13"/>
      <c r="H14" s="16"/>
    </row>
    <row r="15" spans="1:8">
      <c r="A15" s="106"/>
      <c r="B15" s="15" t="s">
        <v>127</v>
      </c>
      <c r="C15" s="10"/>
      <c r="D15" s="12">
        <v>0</v>
      </c>
      <c r="E15" s="13"/>
      <c r="F15" s="13"/>
      <c r="G15" s="13"/>
      <c r="H15" s="16"/>
    </row>
    <row r="16" spans="1:8">
      <c r="A16" s="106"/>
      <c r="B16" s="15" t="s">
        <v>128</v>
      </c>
      <c r="C16" s="10"/>
      <c r="D16" s="12">
        <v>0</v>
      </c>
      <c r="E16" s="13"/>
      <c r="F16" s="13"/>
      <c r="G16" s="13"/>
      <c r="H16" s="16"/>
    </row>
    <row r="17" spans="1:8">
      <c r="A17" s="106"/>
      <c r="B17" s="15" t="s">
        <v>129</v>
      </c>
      <c r="C17" s="10"/>
      <c r="D17" s="12">
        <v>3.0236556242352002</v>
      </c>
      <c r="E17" s="13"/>
      <c r="F17" s="13"/>
      <c r="G17" s="13"/>
      <c r="H17" s="16"/>
    </row>
    <row r="18" spans="1:8">
      <c r="A18" s="102" t="s">
        <v>105</v>
      </c>
      <c r="B18" s="103"/>
      <c r="C18" s="106" t="s">
        <v>130</v>
      </c>
      <c r="D18" s="17">
        <v>3.0236556242352002</v>
      </c>
      <c r="E18" s="13">
        <v>0.1</v>
      </c>
      <c r="F18" s="13" t="s">
        <v>131</v>
      </c>
      <c r="G18" s="17">
        <v>30.236556242351998</v>
      </c>
      <c r="H18" s="16"/>
    </row>
    <row r="19" spans="1:8">
      <c r="A19" s="108">
        <v>1</v>
      </c>
      <c r="B19" s="15" t="s">
        <v>126</v>
      </c>
      <c r="C19" s="106"/>
      <c r="D19" s="17">
        <v>0</v>
      </c>
      <c r="E19" s="13"/>
      <c r="F19" s="13"/>
      <c r="G19" s="13"/>
      <c r="H19" s="107" t="s">
        <v>43</v>
      </c>
    </row>
    <row r="20" spans="1:8">
      <c r="A20" s="106"/>
      <c r="B20" s="15" t="s">
        <v>127</v>
      </c>
      <c r="C20" s="106"/>
      <c r="D20" s="17">
        <v>0</v>
      </c>
      <c r="E20" s="13"/>
      <c r="F20" s="13"/>
      <c r="G20" s="13"/>
      <c r="H20" s="107"/>
    </row>
    <row r="21" spans="1:8">
      <c r="A21" s="106"/>
      <c r="B21" s="15" t="s">
        <v>128</v>
      </c>
      <c r="C21" s="106"/>
      <c r="D21" s="17">
        <v>0</v>
      </c>
      <c r="E21" s="13"/>
      <c r="F21" s="13"/>
      <c r="G21" s="13"/>
      <c r="H21" s="107"/>
    </row>
    <row r="22" spans="1:8">
      <c r="A22" s="106"/>
      <c r="B22" s="15" t="s">
        <v>129</v>
      </c>
      <c r="C22" s="106"/>
      <c r="D22" s="17">
        <v>3.0236556242352002</v>
      </c>
      <c r="E22" s="13"/>
      <c r="F22" s="13"/>
      <c r="G22" s="13"/>
      <c r="H22" s="107"/>
    </row>
    <row r="23" spans="1:8">
      <c r="A23" s="106" t="s">
        <v>133</v>
      </c>
      <c r="B23" s="15" t="s">
        <v>126</v>
      </c>
      <c r="C23" s="10"/>
      <c r="D23" s="12">
        <v>0</v>
      </c>
      <c r="E23" s="13"/>
      <c r="F23" s="13"/>
      <c r="G23" s="13"/>
      <c r="H23" s="16"/>
    </row>
    <row r="24" spans="1:8">
      <c r="A24" s="106"/>
      <c r="B24" s="15" t="s">
        <v>127</v>
      </c>
      <c r="C24" s="10"/>
      <c r="D24" s="12">
        <v>0</v>
      </c>
      <c r="E24" s="13"/>
      <c r="F24" s="13"/>
      <c r="G24" s="13"/>
      <c r="H24" s="16"/>
    </row>
    <row r="25" spans="1:8">
      <c r="A25" s="106"/>
      <c r="B25" s="15" t="s">
        <v>128</v>
      </c>
      <c r="C25" s="10"/>
      <c r="D25" s="12">
        <v>0</v>
      </c>
      <c r="E25" s="13"/>
      <c r="F25" s="13"/>
      <c r="G25" s="13"/>
      <c r="H25" s="16"/>
    </row>
    <row r="26" spans="1:8">
      <c r="A26" s="106"/>
      <c r="B26" s="15" t="s">
        <v>129</v>
      </c>
      <c r="C26" s="10"/>
      <c r="D26" s="12">
        <v>3.6074791536469002</v>
      </c>
      <c r="E26" s="13"/>
      <c r="F26" s="13"/>
      <c r="G26" s="13"/>
      <c r="H26" s="16"/>
    </row>
    <row r="27" spans="1:8">
      <c r="A27" s="102" t="s">
        <v>114</v>
      </c>
      <c r="B27" s="103"/>
      <c r="C27" s="106" t="s">
        <v>134</v>
      </c>
      <c r="D27" s="17">
        <v>0.58382352941175997</v>
      </c>
      <c r="E27" s="13">
        <v>0.01</v>
      </c>
      <c r="F27" s="13" t="s">
        <v>131</v>
      </c>
      <c r="G27" s="17">
        <v>58.382352941176002</v>
      </c>
      <c r="H27" s="16"/>
    </row>
    <row r="28" spans="1:8">
      <c r="A28" s="108">
        <v>1</v>
      </c>
      <c r="B28" s="15" t="s">
        <v>126</v>
      </c>
      <c r="C28" s="106"/>
      <c r="D28" s="17">
        <v>0</v>
      </c>
      <c r="E28" s="13"/>
      <c r="F28" s="13"/>
      <c r="G28" s="13"/>
      <c r="H28" s="107" t="s">
        <v>135</v>
      </c>
    </row>
    <row r="29" spans="1:8">
      <c r="A29" s="106"/>
      <c r="B29" s="15" t="s">
        <v>127</v>
      </c>
      <c r="C29" s="106"/>
      <c r="D29" s="17">
        <v>0</v>
      </c>
      <c r="E29" s="13"/>
      <c r="F29" s="13"/>
      <c r="G29" s="13"/>
      <c r="H29" s="107"/>
    </row>
    <row r="30" spans="1:8">
      <c r="A30" s="106"/>
      <c r="B30" s="15" t="s">
        <v>128</v>
      </c>
      <c r="C30" s="106"/>
      <c r="D30" s="17">
        <v>0</v>
      </c>
      <c r="E30" s="13"/>
      <c r="F30" s="13"/>
      <c r="G30" s="13"/>
      <c r="H30" s="107"/>
    </row>
    <row r="31" spans="1:8">
      <c r="A31" s="106"/>
      <c r="B31" s="15" t="s">
        <v>129</v>
      </c>
      <c r="C31" s="106"/>
      <c r="D31" s="17">
        <v>0.58382352941175997</v>
      </c>
      <c r="E31" s="13"/>
      <c r="F31" s="13"/>
      <c r="G31" s="13"/>
      <c r="H31" s="107"/>
    </row>
    <row r="32" spans="1:8" ht="24.6">
      <c r="A32" s="104" t="s">
        <v>82</v>
      </c>
      <c r="B32" s="101"/>
      <c r="C32" s="10"/>
      <c r="D32" s="12">
        <v>57.317775049706</v>
      </c>
      <c r="E32" s="13"/>
      <c r="F32" s="13"/>
      <c r="G32" s="13"/>
      <c r="H32" s="16"/>
    </row>
    <row r="33" spans="1:8">
      <c r="A33" s="106" t="s">
        <v>136</v>
      </c>
      <c r="B33" s="15" t="s">
        <v>126</v>
      </c>
      <c r="C33" s="10"/>
      <c r="D33" s="12">
        <v>0</v>
      </c>
      <c r="E33" s="13"/>
      <c r="F33" s="13"/>
      <c r="G33" s="13"/>
      <c r="H33" s="16"/>
    </row>
    <row r="34" spans="1:8">
      <c r="A34" s="106"/>
      <c r="B34" s="15" t="s">
        <v>127</v>
      </c>
      <c r="C34" s="10"/>
      <c r="D34" s="12">
        <v>0</v>
      </c>
      <c r="E34" s="13"/>
      <c r="F34" s="13"/>
      <c r="G34" s="13"/>
      <c r="H34" s="16"/>
    </row>
    <row r="35" spans="1:8">
      <c r="A35" s="106"/>
      <c r="B35" s="15" t="s">
        <v>128</v>
      </c>
      <c r="C35" s="10"/>
      <c r="D35" s="12">
        <v>0</v>
      </c>
      <c r="E35" s="13"/>
      <c r="F35" s="13"/>
      <c r="G35" s="13"/>
      <c r="H35" s="16"/>
    </row>
    <row r="36" spans="1:8">
      <c r="A36" s="106"/>
      <c r="B36" s="15" t="s">
        <v>129</v>
      </c>
      <c r="C36" s="10"/>
      <c r="D36" s="12">
        <v>57.317775049706</v>
      </c>
      <c r="E36" s="13"/>
      <c r="F36" s="13"/>
      <c r="G36" s="13"/>
      <c r="H36" s="16"/>
    </row>
    <row r="37" spans="1:8">
      <c r="A37" s="102" t="s">
        <v>82</v>
      </c>
      <c r="B37" s="103"/>
      <c r="C37" s="106" t="s">
        <v>130</v>
      </c>
      <c r="D37" s="17">
        <v>57.317775049706</v>
      </c>
      <c r="E37" s="13">
        <v>0.1</v>
      </c>
      <c r="F37" s="13" t="s">
        <v>131</v>
      </c>
      <c r="G37" s="17">
        <v>573.17775049705995</v>
      </c>
      <c r="H37" s="16"/>
    </row>
    <row r="38" spans="1:8">
      <c r="A38" s="108">
        <v>1</v>
      </c>
      <c r="B38" s="15" t="s">
        <v>126</v>
      </c>
      <c r="C38" s="106"/>
      <c r="D38" s="17">
        <v>0</v>
      </c>
      <c r="E38" s="13"/>
      <c r="F38" s="13"/>
      <c r="G38" s="13"/>
      <c r="H38" s="107" t="s">
        <v>43</v>
      </c>
    </row>
    <row r="39" spans="1:8">
      <c r="A39" s="106"/>
      <c r="B39" s="15" t="s">
        <v>127</v>
      </c>
      <c r="C39" s="106"/>
      <c r="D39" s="17">
        <v>0</v>
      </c>
      <c r="E39" s="13"/>
      <c r="F39" s="13"/>
      <c r="G39" s="13"/>
      <c r="H39" s="107"/>
    </row>
    <row r="40" spans="1:8">
      <c r="A40" s="106"/>
      <c r="B40" s="15" t="s">
        <v>128</v>
      </c>
      <c r="C40" s="106"/>
      <c r="D40" s="17">
        <v>0</v>
      </c>
      <c r="E40" s="13"/>
      <c r="F40" s="13"/>
      <c r="G40" s="13"/>
      <c r="H40" s="107"/>
    </row>
    <row r="41" spans="1:8">
      <c r="A41" s="106"/>
      <c r="B41" s="15" t="s">
        <v>129</v>
      </c>
      <c r="C41" s="106"/>
      <c r="D41" s="17">
        <v>57.317775049706</v>
      </c>
      <c r="E41" s="13"/>
      <c r="F41" s="13"/>
      <c r="G41" s="13"/>
      <c r="H41" s="107"/>
    </row>
    <row r="42" spans="1:8" ht="24.6">
      <c r="A42" s="104" t="s">
        <v>109</v>
      </c>
      <c r="B42" s="101"/>
      <c r="C42" s="10"/>
      <c r="D42" s="12">
        <v>419.57647058822999</v>
      </c>
      <c r="E42" s="13"/>
      <c r="F42" s="13"/>
      <c r="G42" s="13"/>
      <c r="H42" s="16"/>
    </row>
    <row r="43" spans="1:8">
      <c r="A43" s="106" t="s">
        <v>137</v>
      </c>
      <c r="B43" s="15" t="s">
        <v>126</v>
      </c>
      <c r="C43" s="10"/>
      <c r="D43" s="12">
        <v>393.74117647059001</v>
      </c>
      <c r="E43" s="13"/>
      <c r="F43" s="13"/>
      <c r="G43" s="13"/>
      <c r="H43" s="16"/>
    </row>
    <row r="44" spans="1:8">
      <c r="A44" s="106"/>
      <c r="B44" s="15" t="s">
        <v>127</v>
      </c>
      <c r="C44" s="10"/>
      <c r="D44" s="12">
        <v>25.835294117646999</v>
      </c>
      <c r="E44" s="13"/>
      <c r="F44" s="13"/>
      <c r="G44" s="13"/>
      <c r="H44" s="16"/>
    </row>
    <row r="45" spans="1:8">
      <c r="A45" s="106"/>
      <c r="B45" s="15" t="s">
        <v>128</v>
      </c>
      <c r="C45" s="10"/>
      <c r="D45" s="12">
        <v>0</v>
      </c>
      <c r="E45" s="13"/>
      <c r="F45" s="13"/>
      <c r="G45" s="13"/>
      <c r="H45" s="16"/>
    </row>
    <row r="46" spans="1:8">
      <c r="A46" s="106"/>
      <c r="B46" s="15" t="s">
        <v>129</v>
      </c>
      <c r="C46" s="10"/>
      <c r="D46" s="12">
        <v>0</v>
      </c>
      <c r="E46" s="13"/>
      <c r="F46" s="13"/>
      <c r="G46" s="13"/>
      <c r="H46" s="16"/>
    </row>
    <row r="47" spans="1:8">
      <c r="A47" s="102" t="s">
        <v>111</v>
      </c>
      <c r="B47" s="103"/>
      <c r="C47" s="106" t="s">
        <v>134</v>
      </c>
      <c r="D47" s="17">
        <v>419.57647058822999</v>
      </c>
      <c r="E47" s="13">
        <v>0.01</v>
      </c>
      <c r="F47" s="13" t="s">
        <v>131</v>
      </c>
      <c r="G47" s="17">
        <v>41957.647058823997</v>
      </c>
      <c r="H47" s="16"/>
    </row>
    <row r="48" spans="1:8">
      <c r="A48" s="108">
        <v>1</v>
      </c>
      <c r="B48" s="15" t="s">
        <v>126</v>
      </c>
      <c r="C48" s="106"/>
      <c r="D48" s="17">
        <v>393.74117647059001</v>
      </c>
      <c r="E48" s="13"/>
      <c r="F48" s="13"/>
      <c r="G48" s="13"/>
      <c r="H48" s="107" t="s">
        <v>135</v>
      </c>
    </row>
    <row r="49" spans="1:8">
      <c r="A49" s="106"/>
      <c r="B49" s="15" t="s">
        <v>127</v>
      </c>
      <c r="C49" s="106"/>
      <c r="D49" s="17">
        <v>25.835294117646999</v>
      </c>
      <c r="E49" s="13"/>
      <c r="F49" s="13"/>
      <c r="G49" s="13"/>
      <c r="H49" s="107"/>
    </row>
    <row r="50" spans="1:8">
      <c r="A50" s="106"/>
      <c r="B50" s="15" t="s">
        <v>128</v>
      </c>
      <c r="C50" s="106"/>
      <c r="D50" s="17">
        <v>0</v>
      </c>
      <c r="E50" s="13"/>
      <c r="F50" s="13"/>
      <c r="G50" s="13"/>
      <c r="H50" s="107"/>
    </row>
    <row r="51" spans="1:8">
      <c r="A51" s="106"/>
      <c r="B51" s="15" t="s">
        <v>129</v>
      </c>
      <c r="C51" s="106"/>
      <c r="D51" s="17">
        <v>0</v>
      </c>
      <c r="E51" s="13"/>
      <c r="F51" s="13"/>
      <c r="G51" s="13"/>
      <c r="H51" s="107"/>
    </row>
    <row r="52" spans="1:8" ht="24.6">
      <c r="A52" s="104" t="s">
        <v>116</v>
      </c>
      <c r="B52" s="101"/>
      <c r="C52" s="10"/>
      <c r="D52" s="12">
        <v>39.431593242741002</v>
      </c>
      <c r="E52" s="13"/>
      <c r="F52" s="13"/>
      <c r="G52" s="13"/>
      <c r="H52" s="16"/>
    </row>
    <row r="53" spans="1:8">
      <c r="A53" s="106" t="s">
        <v>138</v>
      </c>
      <c r="B53" s="15" t="s">
        <v>126</v>
      </c>
      <c r="C53" s="10"/>
      <c r="D53" s="12">
        <v>0</v>
      </c>
      <c r="E53" s="13"/>
      <c r="F53" s="13"/>
      <c r="G53" s="13"/>
      <c r="H53" s="16"/>
    </row>
    <row r="54" spans="1:8">
      <c r="A54" s="106"/>
      <c r="B54" s="15" t="s">
        <v>127</v>
      </c>
      <c r="C54" s="10"/>
      <c r="D54" s="12">
        <v>0</v>
      </c>
      <c r="E54" s="13"/>
      <c r="F54" s="13"/>
      <c r="G54" s="13"/>
      <c r="H54" s="16"/>
    </row>
    <row r="55" spans="1:8">
      <c r="A55" s="106"/>
      <c r="B55" s="15" t="s">
        <v>128</v>
      </c>
      <c r="C55" s="10"/>
      <c r="D55" s="12">
        <v>0</v>
      </c>
      <c r="E55" s="13"/>
      <c r="F55" s="13"/>
      <c r="G55" s="13"/>
      <c r="H55" s="16"/>
    </row>
    <row r="56" spans="1:8">
      <c r="A56" s="106"/>
      <c r="B56" s="15" t="s">
        <v>129</v>
      </c>
      <c r="C56" s="10"/>
      <c r="D56" s="12">
        <v>39.431593242741002</v>
      </c>
      <c r="E56" s="13"/>
      <c r="F56" s="13"/>
      <c r="G56" s="13"/>
      <c r="H56" s="16"/>
    </row>
    <row r="57" spans="1:8">
      <c r="A57" s="102" t="s">
        <v>116</v>
      </c>
      <c r="B57" s="103"/>
      <c r="C57" s="106" t="s">
        <v>134</v>
      </c>
      <c r="D57" s="17">
        <v>39.431593242741002</v>
      </c>
      <c r="E57" s="13">
        <v>0.01</v>
      </c>
      <c r="F57" s="13" t="s">
        <v>131</v>
      </c>
      <c r="G57" s="17">
        <v>3943.1593242741001</v>
      </c>
      <c r="H57" s="16"/>
    </row>
    <row r="58" spans="1:8">
      <c r="A58" s="108">
        <v>1</v>
      </c>
      <c r="B58" s="15" t="s">
        <v>126</v>
      </c>
      <c r="C58" s="106"/>
      <c r="D58" s="17">
        <v>0</v>
      </c>
      <c r="E58" s="13"/>
      <c r="F58" s="13"/>
      <c r="G58" s="13"/>
      <c r="H58" s="107" t="s">
        <v>135</v>
      </c>
    </row>
    <row r="59" spans="1:8">
      <c r="A59" s="106"/>
      <c r="B59" s="15" t="s">
        <v>127</v>
      </c>
      <c r="C59" s="106"/>
      <c r="D59" s="17">
        <v>0</v>
      </c>
      <c r="E59" s="13"/>
      <c r="F59" s="13"/>
      <c r="G59" s="13"/>
      <c r="H59" s="107"/>
    </row>
    <row r="60" spans="1:8">
      <c r="A60" s="106"/>
      <c r="B60" s="15" t="s">
        <v>128</v>
      </c>
      <c r="C60" s="106"/>
      <c r="D60" s="17">
        <v>0</v>
      </c>
      <c r="E60" s="13"/>
      <c r="F60" s="13"/>
      <c r="G60" s="13"/>
      <c r="H60" s="107"/>
    </row>
    <row r="61" spans="1:8">
      <c r="A61" s="106"/>
      <c r="B61" s="15" t="s">
        <v>129</v>
      </c>
      <c r="C61" s="106"/>
      <c r="D61" s="17">
        <v>39.431593242741002</v>
      </c>
      <c r="E61" s="13"/>
      <c r="F61" s="13"/>
      <c r="G61" s="13"/>
      <c r="H61" s="107"/>
    </row>
    <row r="62" spans="1:8">
      <c r="A62" s="18"/>
      <c r="C62" s="18"/>
      <c r="D62" s="7"/>
      <c r="E62" s="7"/>
      <c r="F62" s="7"/>
      <c r="G62" s="7"/>
      <c r="H62" s="19"/>
    </row>
    <row r="64" spans="1:8">
      <c r="A64" s="105" t="s">
        <v>139</v>
      </c>
      <c r="B64" s="105"/>
      <c r="C64" s="105"/>
      <c r="D64" s="105"/>
      <c r="E64" s="105"/>
      <c r="F64" s="105"/>
      <c r="G64" s="105"/>
      <c r="H64" s="105"/>
    </row>
    <row r="65" spans="1:8">
      <c r="A65" s="105" t="s">
        <v>140</v>
      </c>
      <c r="B65" s="105"/>
      <c r="C65" s="105"/>
      <c r="D65" s="105"/>
      <c r="E65" s="105"/>
      <c r="F65" s="105"/>
      <c r="G65" s="105"/>
      <c r="H65" s="105"/>
    </row>
  </sheetData>
  <mergeCells count="37">
    <mergeCell ref="H58:H61"/>
    <mergeCell ref="H9:H12"/>
    <mergeCell ref="H19:H22"/>
    <mergeCell ref="H28:H31"/>
    <mergeCell ref="H38:H41"/>
    <mergeCell ref="H48:H51"/>
    <mergeCell ref="C18:C22"/>
    <mergeCell ref="C27:C31"/>
    <mergeCell ref="C37:C41"/>
    <mergeCell ref="C47:C51"/>
    <mergeCell ref="C57:C61"/>
    <mergeCell ref="A57:B57"/>
    <mergeCell ref="A64:H64"/>
    <mergeCell ref="A65:H65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A53:A56"/>
    <mergeCell ref="A58:A61"/>
    <mergeCell ref="C8:C12"/>
    <mergeCell ref="A32:B32"/>
    <mergeCell ref="A37:B37"/>
    <mergeCell ref="A42:B42"/>
    <mergeCell ref="A47:B47"/>
    <mergeCell ref="A52:B52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2025-11-17T06:51:15Z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494D1AB80268467FB7D1858AAF060426_12</vt:lpwstr>
  </property>
  <property fmtid="{D5CDD505-2E9C-101B-9397-08002B2CF9AE}" pid="3" name="KSOProductBuildVer">
    <vt:lpwstr>1049-12.2.0.23131</vt:lpwstr>
  </property>
</Properties>
</file>